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afierro\Downloads\"/>
    </mc:Choice>
  </mc:AlternateContent>
  <xr:revisionPtr revIDLastSave="0" documentId="8_{13373F7E-3382-427B-8E6C-6CEEDCF17F2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Grupo 1" sheetId="19" state="hidden" r:id="rId1"/>
    <sheet name="report pH  (2)" sheetId="20" r:id="rId2"/>
  </sheets>
  <definedNames>
    <definedName name="_xlnm._FilterDatabase" localSheetId="1" hidden="1">'report pH  (2)'!$A$2:$BR$6</definedName>
    <definedName name="SheetNam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20" l="1"/>
  <c r="AA5" i="20" s="1"/>
  <c r="AB5" i="20" s="1"/>
  <c r="AC5" i="20" s="1"/>
  <c r="AD5" i="20" s="1"/>
  <c r="AE5" i="20" s="1"/>
  <c r="AF5" i="20" s="1"/>
  <c r="Y5" i="20"/>
  <c r="Z3" i="20"/>
  <c r="AA3" i="20" s="1"/>
  <c r="AB3" i="20" s="1"/>
  <c r="AC3" i="20" s="1"/>
  <c r="AD3" i="20" s="1"/>
  <c r="AE3" i="20" s="1"/>
  <c r="AF3" i="20" s="1"/>
  <c r="Y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Z2" authorId="0" shapeId="0" xr:uid="{A3B31ED1-D1CC-473F-92DF-336895A41D0A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CA = Y [Al3+ – (mt . t/100)]</t>
        </r>
      </text>
    </comment>
  </commentList>
</comments>
</file>

<file path=xl/sharedStrings.xml><?xml version="1.0" encoding="utf-8"?>
<sst xmlns="http://schemas.openxmlformats.org/spreadsheetml/2006/main" count="68" uniqueCount="49">
  <si>
    <t>RESULTADOS</t>
  </si>
  <si>
    <t>Código</t>
  </si>
  <si>
    <t>Finca</t>
  </si>
  <si>
    <t>Propietario</t>
  </si>
  <si>
    <t>pH</t>
  </si>
  <si>
    <t>CO</t>
  </si>
  <si>
    <t>Nest</t>
  </si>
  <si>
    <t>Ca</t>
  </si>
  <si>
    <t>Mg</t>
  </si>
  <si>
    <t>K</t>
  </si>
  <si>
    <t>Esperanza</t>
  </si>
  <si>
    <t>Neppffy Yupdid Guzman</t>
  </si>
  <si>
    <t>El Progreso</t>
  </si>
  <si>
    <t>Martha Cedeño Sánchez</t>
  </si>
  <si>
    <t>Mirador</t>
  </si>
  <si>
    <t>Riquelmer Gaviria Ceron</t>
  </si>
  <si>
    <t>&lt;0,01</t>
  </si>
  <si>
    <t>Los Pinos</t>
  </si>
  <si>
    <t>Willian león Garzón</t>
  </si>
  <si>
    <t>Na</t>
  </si>
  <si>
    <t>AI</t>
  </si>
  <si>
    <t>CICE</t>
  </si>
  <si>
    <t>P</t>
  </si>
  <si>
    <t>Cu</t>
  </si>
  <si>
    <t>Fe</t>
  </si>
  <si>
    <t>Mn</t>
  </si>
  <si>
    <t>Zn</t>
  </si>
  <si>
    <t>B</t>
  </si>
  <si>
    <t>Cdd</t>
  </si>
  <si>
    <t>n.s.</t>
  </si>
  <si>
    <t>Ar</t>
  </si>
  <si>
    <t>L</t>
  </si>
  <si>
    <t>A</t>
  </si>
  <si>
    <t>Text.</t>
  </si>
  <si>
    <t>FAr</t>
  </si>
  <si>
    <t>F</t>
  </si>
  <si>
    <t>MUNICIPIO</t>
  </si>
  <si>
    <t>SOLANO</t>
  </si>
  <si>
    <t>SAN VICENTE</t>
  </si>
  <si>
    <t>PTO. GUZMAN</t>
  </si>
  <si>
    <t>EL RETORNO</t>
  </si>
  <si>
    <t>NC</t>
  </si>
  <si>
    <t>ETAPA DE APLICACIÓN</t>
  </si>
  <si>
    <t>FLORACION</t>
  </si>
  <si>
    <t>PREFLORACION</t>
  </si>
  <si>
    <t>CUAJADO DE FRUTO</t>
  </si>
  <si>
    <t>POS-COSECHA</t>
  </si>
  <si>
    <t>POS-PODA</t>
  </si>
  <si>
    <t>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</si>
</sst>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0" fontId="2" fillId="4" borderId="0" xfId="0" applyFont="1" applyFill="1"/>
    <xf numFmtId="0" fontId="3" fillId="0" borderId="0" xfId="0" applyFont="1"/>
    <xf numFmtId="0" fontId="4" fillId="0" borderId="0" xfId="0" applyFont="1"/>
    <xf numFmtId="0" fontId="7" fillId="6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Border="1"/>
    <xf numFmtId="0" fontId="0" fillId="0" borderId="12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1" xfId="0" applyNumberFormat="1" applyBorder="1"/>
    <xf numFmtId="2" fontId="0" fillId="0" borderId="5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U8"/>
  <sheetViews>
    <sheetView zoomScale="145" zoomScaleNormal="145" workbookViewId="0">
      <selection activeCell="Q4" sqref="Q4"/>
    </sheetView>
  </sheetViews>
  <sheetFormatPr baseColWidth="10" defaultRowHeight="14.4" x14ac:dyDescent="0.3"/>
  <cols>
    <col min="2" max="8" width="4.44140625" bestFit="1" customWidth="1"/>
    <col min="9" max="9" width="5.44140625" bestFit="1" customWidth="1"/>
    <col min="10" max="10" width="4.5546875" bestFit="1" customWidth="1"/>
    <col min="11" max="11" width="5.44140625" bestFit="1" customWidth="1"/>
    <col min="12" max="12" width="4.44140625" bestFit="1" customWidth="1"/>
    <col min="13" max="13" width="6.44140625" bestFit="1" customWidth="1"/>
    <col min="14" max="14" width="5.44140625" bestFit="1" customWidth="1"/>
    <col min="15" max="16" width="4.44140625" bestFit="1" customWidth="1"/>
    <col min="17" max="17" width="10.6640625" bestFit="1" customWidth="1"/>
    <col min="18" max="18" width="15.6640625" bestFit="1" customWidth="1"/>
    <col min="19" max="19" width="11.88671875" bestFit="1" customWidth="1"/>
    <col min="20" max="20" width="20.109375" bestFit="1" customWidth="1"/>
    <col min="21" max="21" width="14.6640625" bestFit="1" customWidth="1"/>
  </cols>
  <sheetData>
    <row r="3" spans="1:21" ht="15" thickBot="1" x14ac:dyDescent="0.35">
      <c r="Q3" s="22" t="s">
        <v>42</v>
      </c>
    </row>
    <row r="4" spans="1:21" ht="15" thickBot="1" x14ac:dyDescent="0.35">
      <c r="A4" s="24" t="s">
        <v>48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8</v>
      </c>
      <c r="G4" s="24" t="s">
        <v>9</v>
      </c>
      <c r="H4" s="24" t="s">
        <v>19</v>
      </c>
      <c r="I4" s="24" t="s">
        <v>20</v>
      </c>
      <c r="J4" s="24" t="s">
        <v>21</v>
      </c>
      <c r="K4" s="24" t="s">
        <v>22</v>
      </c>
      <c r="L4" s="24" t="s">
        <v>23</v>
      </c>
      <c r="M4" s="24" t="s">
        <v>24</v>
      </c>
      <c r="N4" s="24" t="s">
        <v>25</v>
      </c>
      <c r="O4" s="24" t="s">
        <v>26</v>
      </c>
      <c r="P4" s="24" t="s">
        <v>27</v>
      </c>
      <c r="Q4" s="5" t="s">
        <v>47</v>
      </c>
      <c r="R4" s="5" t="s">
        <v>44</v>
      </c>
      <c r="S4" s="5" t="s">
        <v>43</v>
      </c>
      <c r="T4" s="5" t="s">
        <v>45</v>
      </c>
      <c r="U4" s="5" t="s">
        <v>46</v>
      </c>
    </row>
    <row r="5" spans="1:21" x14ac:dyDescent="0.3">
      <c r="A5" s="25">
        <v>1</v>
      </c>
      <c r="B5" s="26">
        <v>4.1255384615384623</v>
      </c>
      <c r="C5" s="26">
        <v>2.4704990347715841</v>
      </c>
      <c r="D5" s="26">
        <v>0.21295701679731072</v>
      </c>
      <c r="E5" s="26">
        <v>1.5455433129848621</v>
      </c>
      <c r="F5" s="26">
        <v>0.4089402251734392</v>
      </c>
      <c r="G5" s="26">
        <v>0.12011193644016005</v>
      </c>
      <c r="H5" s="26">
        <v>3.2187890204924109E-2</v>
      </c>
      <c r="I5" s="26">
        <v>4.5385799230769228</v>
      </c>
      <c r="J5" s="26">
        <v>6.6453632878803104</v>
      </c>
      <c r="K5" s="26">
        <v>4.7869714285714267</v>
      </c>
      <c r="L5" s="26">
        <v>1.1582336608707919</v>
      </c>
      <c r="M5" s="26">
        <v>168.13220766673868</v>
      </c>
      <c r="N5" s="26">
        <v>13.906988648665342</v>
      </c>
      <c r="O5" s="26">
        <v>1.192944607883361</v>
      </c>
      <c r="P5" s="27">
        <v>0.37914062500000001</v>
      </c>
      <c r="R5" s="23"/>
    </row>
    <row r="6" spans="1:21" s="23" customFormat="1" x14ac:dyDescent="0.3">
      <c r="A6" s="28">
        <v>2</v>
      </c>
      <c r="B6" s="29">
        <v>4.952608695652172</v>
      </c>
      <c r="C6" s="29">
        <v>2.0018567930742042</v>
      </c>
      <c r="D6" s="29">
        <v>0.17256005556299642</v>
      </c>
      <c r="E6" s="29">
        <v>6.2430667388357302</v>
      </c>
      <c r="F6" s="29">
        <v>1.6293565479343755</v>
      </c>
      <c r="G6" s="29">
        <v>0.13189555623652174</v>
      </c>
      <c r="H6" s="29">
        <v>4.8525941865460269E-2</v>
      </c>
      <c r="I6" s="29">
        <v>1.3298613768115941</v>
      </c>
      <c r="J6" s="29">
        <v>9.380802261584881</v>
      </c>
      <c r="K6" s="29">
        <v>28.391257741935494</v>
      </c>
      <c r="L6" s="29">
        <v>2.3495584206497826</v>
      </c>
      <c r="M6" s="29">
        <v>95.336726373571025</v>
      </c>
      <c r="N6" s="29">
        <v>22.416653588023539</v>
      </c>
      <c r="O6" s="29">
        <v>1.2983865925244289</v>
      </c>
      <c r="P6" s="32">
        <v>0.32410937499999992</v>
      </c>
    </row>
    <row r="7" spans="1:21" x14ac:dyDescent="0.3">
      <c r="A7" s="28">
        <v>3</v>
      </c>
      <c r="B7" s="30">
        <v>5.6059999999999999</v>
      </c>
      <c r="C7" s="30">
        <v>1.0975506178452883</v>
      </c>
      <c r="D7" s="30">
        <v>9.4608863258263856E-2</v>
      </c>
      <c r="E7" s="30">
        <v>6.5326722121301612</v>
      </c>
      <c r="F7" s="30">
        <v>0.8497773461939675</v>
      </c>
      <c r="G7" s="30">
        <v>0.1005360409553178</v>
      </c>
      <c r="H7" s="30">
        <v>4.174722848877175E-2</v>
      </c>
      <c r="I7" s="30" t="s">
        <v>16</v>
      </c>
      <c r="J7" s="30">
        <v>7.5247328277682213</v>
      </c>
      <c r="K7" s="30">
        <v>78.154362000000006</v>
      </c>
      <c r="L7" s="30">
        <v>3.3472943113325044</v>
      </c>
      <c r="M7" s="30">
        <v>82.180387831849998</v>
      </c>
      <c r="N7" s="30">
        <v>17.588594903634803</v>
      </c>
      <c r="O7" s="30">
        <v>0.97660182768239456</v>
      </c>
      <c r="P7" s="33">
        <v>0.24980000000000002</v>
      </c>
    </row>
    <row r="8" spans="1:21" ht="15" thickBot="1" x14ac:dyDescent="0.35">
      <c r="A8" s="31">
        <v>4</v>
      </c>
      <c r="B8" s="34">
        <v>6.2450000000000001</v>
      </c>
      <c r="C8" s="34">
        <v>1.2987620446394901</v>
      </c>
      <c r="D8" s="34">
        <v>0.11195328824792405</v>
      </c>
      <c r="E8" s="34">
        <v>8.4485725883100091</v>
      </c>
      <c r="F8" s="34">
        <v>1.32130315033797</v>
      </c>
      <c r="G8" s="34">
        <v>0.16816740751806575</v>
      </c>
      <c r="H8" s="34">
        <v>4.258100000631785E-2</v>
      </c>
      <c r="I8" s="34">
        <v>0</v>
      </c>
      <c r="J8" s="34">
        <v>9.9806241461723637</v>
      </c>
      <c r="K8" s="34">
        <v>70.059600000000003</v>
      </c>
      <c r="L8" s="34">
        <v>3.9953736592299252</v>
      </c>
      <c r="M8" s="34">
        <v>99.348945911851303</v>
      </c>
      <c r="N8" s="34">
        <v>21.89694336447252</v>
      </c>
      <c r="O8" s="34">
        <v>1.2160732721309859</v>
      </c>
      <c r="P8" s="35">
        <v>0.21249999999999999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7D919-4807-4221-99CF-33EF00BD73EE}">
  <sheetPr>
    <tabColor theme="5" tint="-0.249977111117893"/>
  </sheetPr>
  <dimension ref="A1:AF6"/>
  <sheetViews>
    <sheetView tabSelected="1" topLeftCell="W1" zoomScale="190" zoomScaleNormal="190" workbookViewId="0">
      <selection sqref="A1:AF6"/>
    </sheetView>
  </sheetViews>
  <sheetFormatPr baseColWidth="10" defaultColWidth="11.44140625" defaultRowHeight="13.8" x14ac:dyDescent="0.25"/>
  <cols>
    <col min="1" max="1" width="11.44140625" style="4"/>
    <col min="2" max="2" width="11.5546875" style="1" bestFit="1" customWidth="1"/>
    <col min="3" max="3" width="11.44140625" style="1" bestFit="1" customWidth="1"/>
    <col min="4" max="4" width="22" style="1" customWidth="1"/>
    <col min="5" max="24" width="7.33203125" style="1" customWidth="1"/>
    <col min="25" max="31" width="11.44140625" style="1"/>
    <col min="32" max="32" width="11.44140625" style="21"/>
    <col min="33" max="16384" width="11.44140625" style="1"/>
  </cols>
  <sheetData>
    <row r="1" spans="1:32" x14ac:dyDescent="0.25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32" x14ac:dyDescent="0.25">
      <c r="A2" s="2" t="s">
        <v>36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18" t="s">
        <v>7</v>
      </c>
      <c r="I2" s="18" t="s">
        <v>8</v>
      </c>
      <c r="J2" s="18" t="s">
        <v>9</v>
      </c>
      <c r="K2" s="18" t="s">
        <v>19</v>
      </c>
      <c r="L2" s="18" t="s">
        <v>20</v>
      </c>
      <c r="M2" s="2" t="s">
        <v>21</v>
      </c>
      <c r="N2" s="2" t="s">
        <v>22</v>
      </c>
      <c r="O2" s="2" t="s">
        <v>23</v>
      </c>
      <c r="P2" s="2" t="s">
        <v>24</v>
      </c>
      <c r="Q2" s="2" t="s">
        <v>25</v>
      </c>
      <c r="R2" s="2" t="s">
        <v>26</v>
      </c>
      <c r="S2" s="2" t="s">
        <v>27</v>
      </c>
      <c r="T2" s="2" t="s">
        <v>28</v>
      </c>
      <c r="U2" s="2" t="s">
        <v>30</v>
      </c>
      <c r="V2" s="2" t="s">
        <v>31</v>
      </c>
      <c r="W2" s="2" t="s">
        <v>32</v>
      </c>
      <c r="X2" s="2" t="s">
        <v>33</v>
      </c>
      <c r="Z2" s="1" t="s">
        <v>41</v>
      </c>
    </row>
    <row r="3" spans="1:32" ht="33" customHeight="1" x14ac:dyDescent="0.25">
      <c r="A3" s="3" t="s">
        <v>37</v>
      </c>
      <c r="B3" s="6">
        <v>25</v>
      </c>
      <c r="C3" s="7" t="s">
        <v>10</v>
      </c>
      <c r="D3" s="8" t="s">
        <v>11</v>
      </c>
      <c r="E3" s="9">
        <v>4.07</v>
      </c>
      <c r="F3" s="9">
        <v>1.8959190336271601</v>
      </c>
      <c r="G3" s="9">
        <v>0.163428220698661</v>
      </c>
      <c r="H3" s="19">
        <v>0.53078123183750903</v>
      </c>
      <c r="I3" s="19">
        <v>0.32452143620452201</v>
      </c>
      <c r="J3" s="19">
        <v>6.6278562728644894E-2</v>
      </c>
      <c r="K3" s="20">
        <v>2.3943995590349099E-2</v>
      </c>
      <c r="L3" s="20">
        <v>4.4407750000000004</v>
      </c>
      <c r="M3" s="12">
        <v>5.3863002263610298</v>
      </c>
      <c r="N3" s="12">
        <v>2.4240059999999999</v>
      </c>
      <c r="O3" s="12">
        <v>0.22943851594158199</v>
      </c>
      <c r="P3" s="17">
        <v>191.50059423242701</v>
      </c>
      <c r="Q3" s="12">
        <v>1.51351967314618</v>
      </c>
      <c r="R3" s="12">
        <v>0.50301684540060998</v>
      </c>
      <c r="S3" s="12">
        <v>0.27600000000000002</v>
      </c>
      <c r="T3" s="3" t="s">
        <v>29</v>
      </c>
      <c r="U3" s="17">
        <v>34</v>
      </c>
      <c r="V3" s="17">
        <v>42</v>
      </c>
      <c r="W3" s="17">
        <v>24</v>
      </c>
      <c r="X3" s="3" t="s">
        <v>34</v>
      </c>
      <c r="Y3" s="1">
        <f t="shared" ref="Y3" si="0">+IF(L3&gt;1,1,0)</f>
        <v>1</v>
      </c>
      <c r="Z3" s="1">
        <f t="shared" ref="Z3" si="1">(2.5*(L3-(25*(M3/100)))+(2-(H3+I3)))</f>
        <v>8.8801971904823258</v>
      </c>
      <c r="AA3" s="1">
        <f t="shared" ref="AA3" si="2">+Z3/4</f>
        <v>2.2200492976205815</v>
      </c>
      <c r="AB3" s="1">
        <f t="shared" ref="AB3" si="3">+AA3*1000</f>
        <v>2220.0492976205815</v>
      </c>
      <c r="AC3" s="1">
        <f t="shared" ref="AC3" si="4">+(AB3*100)/36</f>
        <v>6166.8036045016152</v>
      </c>
      <c r="AD3" s="1">
        <f t="shared" ref="AD3" si="5">+AC3/1000</f>
        <v>6.1668036045016148</v>
      </c>
      <c r="AE3" s="1">
        <f t="shared" ref="AE3" si="6">+(3000*AD3)/10000</f>
        <v>1.8500410813504844</v>
      </c>
      <c r="AF3" s="21">
        <f t="shared" ref="AF3" si="7">+AE3*1000</f>
        <v>1850.0410813504843</v>
      </c>
    </row>
    <row r="4" spans="1:32" ht="33" customHeight="1" x14ac:dyDescent="0.25">
      <c r="A4" s="3" t="s">
        <v>38</v>
      </c>
      <c r="B4" s="6">
        <v>60</v>
      </c>
      <c r="C4" s="14" t="s">
        <v>12</v>
      </c>
      <c r="D4" s="8" t="s">
        <v>13</v>
      </c>
      <c r="E4" s="9">
        <v>5.18</v>
      </c>
      <c r="F4" s="9">
        <v>1.54061869535979</v>
      </c>
      <c r="G4" s="9">
        <v>0.132801331540013</v>
      </c>
      <c r="H4" s="19">
        <v>3.2024858691992</v>
      </c>
      <c r="I4" s="19">
        <v>0.36710488212699399</v>
      </c>
      <c r="J4" s="19">
        <v>7.7416622382874306E-2</v>
      </c>
      <c r="K4" s="20">
        <v>2.7788559585929101E-2</v>
      </c>
      <c r="L4" s="20">
        <v>0.25242300000000001</v>
      </c>
      <c r="M4" s="12">
        <v>3.9272189332949998</v>
      </c>
      <c r="N4" s="12">
        <v>2.8571399999999998</v>
      </c>
      <c r="O4" s="12">
        <v>1.79741007482327</v>
      </c>
      <c r="P4" s="13">
        <v>94.010245586780997</v>
      </c>
      <c r="Q4" s="12">
        <v>1.9584471521459601</v>
      </c>
      <c r="R4" s="12">
        <v>1.05248335123145</v>
      </c>
      <c r="S4" s="12">
        <v>0.55525000000000002</v>
      </c>
      <c r="T4" s="3" t="s">
        <v>16</v>
      </c>
      <c r="U4" s="17">
        <v>34</v>
      </c>
      <c r="V4" s="17">
        <v>42</v>
      </c>
      <c r="W4" s="17">
        <v>24</v>
      </c>
      <c r="X4" s="3" t="s">
        <v>34</v>
      </c>
      <c r="AF4" s="1"/>
    </row>
    <row r="5" spans="1:32" ht="33" customHeight="1" x14ac:dyDescent="0.25">
      <c r="A5" s="3" t="s">
        <v>39</v>
      </c>
      <c r="B5" s="6">
        <v>89</v>
      </c>
      <c r="C5" s="15" t="s">
        <v>14</v>
      </c>
      <c r="D5" s="8" t="s">
        <v>15</v>
      </c>
      <c r="E5" s="9">
        <v>3.9</v>
      </c>
      <c r="F5" s="9">
        <v>3.7142807262569799</v>
      </c>
      <c r="G5" s="9">
        <v>0.32017099860335202</v>
      </c>
      <c r="H5" s="19">
        <v>0.43829620507788097</v>
      </c>
      <c r="I5" s="19">
        <v>0.129881511764316</v>
      </c>
      <c r="J5" s="19">
        <v>0.10498036059318</v>
      </c>
      <c r="K5" s="20">
        <v>4.3543248578597697E-2</v>
      </c>
      <c r="L5" s="20">
        <v>8.8067580000000003</v>
      </c>
      <c r="M5" s="12">
        <v>9.5234593260139704</v>
      </c>
      <c r="N5" s="12">
        <v>5.55633</v>
      </c>
      <c r="O5" s="12">
        <v>0.367990954299172</v>
      </c>
      <c r="P5" s="17">
        <v>288.17919487265601</v>
      </c>
      <c r="Q5" s="12">
        <v>3.3985267658696201</v>
      </c>
      <c r="R5" s="12">
        <v>0.27356147906698403</v>
      </c>
      <c r="S5" s="12">
        <v>0.51324999999999998</v>
      </c>
      <c r="T5" s="3" t="s">
        <v>29</v>
      </c>
      <c r="U5" s="17">
        <v>20</v>
      </c>
      <c r="V5" s="17">
        <v>36</v>
      </c>
      <c r="W5" s="17">
        <v>44</v>
      </c>
      <c r="X5" s="3" t="s">
        <v>35</v>
      </c>
      <c r="Y5" s="1">
        <f>+IF(L5&gt;1,1,0)</f>
        <v>1</v>
      </c>
      <c r="Z5" s="1">
        <f>(2.5*(L5-(25*(M5/100)))+(2-(H5+I5)))</f>
        <v>17.496555204399073</v>
      </c>
      <c r="AA5" s="1">
        <f>+Z5/4</f>
        <v>4.3741388010997682</v>
      </c>
      <c r="AB5" s="1">
        <f>+AA5*1000</f>
        <v>4374.138801099768</v>
      </c>
      <c r="AC5" s="1">
        <f>+(AB5*100)/36</f>
        <v>12150.385558610467</v>
      </c>
      <c r="AD5" s="1">
        <f>+AC5/1000</f>
        <v>12.150385558610468</v>
      </c>
      <c r="AE5" s="1">
        <f>+(3000*AD5)/10000</f>
        <v>3.6451156675831409</v>
      </c>
      <c r="AF5" s="21">
        <f>+AE5*1000</f>
        <v>3645.1156675831407</v>
      </c>
    </row>
    <row r="6" spans="1:32" ht="16.5" customHeight="1" x14ac:dyDescent="0.25">
      <c r="A6" s="3" t="s">
        <v>40</v>
      </c>
      <c r="B6" s="6">
        <v>120</v>
      </c>
      <c r="C6" s="16" t="s">
        <v>17</v>
      </c>
      <c r="D6" s="8" t="s">
        <v>18</v>
      </c>
      <c r="E6" s="9">
        <v>5.07</v>
      </c>
      <c r="F6" s="9">
        <v>1.3690766550522699</v>
      </c>
      <c r="G6" s="9">
        <v>0.118014407665505</v>
      </c>
      <c r="H6" s="19">
        <v>2.18158212470804</v>
      </c>
      <c r="I6" s="19">
        <v>0.425094038499922</v>
      </c>
      <c r="J6" s="19">
        <v>5.3131255284354001E-2</v>
      </c>
      <c r="K6" s="20">
        <v>2.8804199977717701E-2</v>
      </c>
      <c r="L6" s="20">
        <v>0.420705</v>
      </c>
      <c r="M6" s="12">
        <v>3.10931661847003</v>
      </c>
      <c r="N6" s="12">
        <v>2.2822019999999998</v>
      </c>
      <c r="O6" s="12">
        <v>0.24105661490897401</v>
      </c>
      <c r="P6" s="13">
        <v>41.378587179828401</v>
      </c>
      <c r="Q6" s="13">
        <v>41.4838373639422</v>
      </c>
      <c r="R6" s="12">
        <v>0.93197237140800604</v>
      </c>
      <c r="S6" s="12">
        <v>0.17025000000000001</v>
      </c>
      <c r="T6" s="12">
        <v>1.8983633945038599E-2</v>
      </c>
      <c r="U6" s="17">
        <v>24</v>
      </c>
      <c r="V6" s="17">
        <v>32</v>
      </c>
      <c r="W6" s="17">
        <v>44</v>
      </c>
      <c r="X6" s="3" t="s">
        <v>35</v>
      </c>
      <c r="AF6" s="1"/>
    </row>
  </sheetData>
  <autoFilter ref="A2:BR6" xr:uid="{00000000-0009-0000-0000-000001000000}"/>
  <pageMargins left="0.59055118110236215" right="0.59055118110236215" top="1.5748031496062991" bottom="1.3779527559055118" header="0.31496062992125989" footer="0.31496062992125989"/>
  <pageSetup orientation="portrait" r:id="rId1"/>
  <headerFooter>
    <oddHeader>&amp;L&amp;B&amp;16
REPORTE DE ANÁLISIS No. 7
SUELOS&amp;R&amp;G</oddHeader>
    <oddFooter>&amp;L&amp;B&amp;10Pagina &amp;P de &amp;N
Emitido: &amp;D&amp;R&amp;G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Grupo 1</vt:lpstr>
      <vt:lpstr>report pH  (2)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VALENTINA  MUNAR  UMBARILA</dc:creator>
  <cp:lastModifiedBy>Paola Andrea Fierro Tapiero</cp:lastModifiedBy>
  <dcterms:created xsi:type="dcterms:W3CDTF">2024-02-20T21:18:46Z</dcterms:created>
  <dcterms:modified xsi:type="dcterms:W3CDTF">2025-02-11T22:09:33Z</dcterms:modified>
</cp:coreProperties>
</file>